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 activeTab="2"/>
  </bookViews>
  <sheets>
    <sheet name="DATA" sheetId="1" r:id="rId1"/>
    <sheet name="CRS I" sheetId="2" r:id="rId2"/>
    <sheet name="CRS Dual I" sheetId="3" r:id="rId3"/>
  </sheets>
  <definedNames>
    <definedName name="solver_adj" localSheetId="2" hidden="1">'CRS Dual I'!$G$3:$G$8,'CRS Dual I'!$B$11,'CRS Dual I'!$C$10:$D$10,'CRS Dual I'!$F$10</definedName>
    <definedName name="solver_adj" localSheetId="1" hidden="1">'CRS I'!$C$8:$D$8,'CRS I'!$F$8</definedName>
    <definedName name="solver_cvg" localSheetId="2" hidden="1">0.001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1000</definedName>
    <definedName name="solver_itr" localSheetId="1" hidden="1">100</definedName>
    <definedName name="solver_lhs1" localSheetId="2" hidden="1">'CRS Dual I'!$C$14:$D$14</definedName>
    <definedName name="solver_lhs1" localSheetId="1" hidden="1">'CRS I'!$I$2:$I$7</definedName>
    <definedName name="solver_lhs2" localSheetId="2" hidden="1">'CRS Dual I'!$F$14</definedName>
    <definedName name="solver_lhs2" localSheetId="1" hidden="1">'CRS I'!$G$8</definedName>
    <definedName name="solver_lin" localSheetId="2" hidden="1">1</definedName>
    <definedName name="solver_lin" localSheetId="1" hidden="1">1</definedName>
    <definedName name="solver_neg" localSheetId="2" hidden="1">1</definedName>
    <definedName name="solver_neg" localSheetId="1" hidden="1">1</definedName>
    <definedName name="solver_num" localSheetId="2" hidden="1">2</definedName>
    <definedName name="solver_num" localSheetId="1" hidden="1">2</definedName>
    <definedName name="solver_nwt" localSheetId="2" hidden="1">1</definedName>
    <definedName name="solver_nwt" localSheetId="1" hidden="1">1</definedName>
    <definedName name="solver_opt" localSheetId="2" hidden="1">'CRS Dual I'!$B$12</definedName>
    <definedName name="solver_opt" localSheetId="1" hidden="1">'CRS I'!$H$8</definedName>
    <definedName name="solver_pre" localSheetId="2" hidden="1">0.000001</definedName>
    <definedName name="solver_pre" localSheetId="1" hidden="1">0.000001</definedName>
    <definedName name="solver_rel1" localSheetId="2" hidden="1">3</definedName>
    <definedName name="solver_rel1" localSheetId="1" hidden="1">1</definedName>
    <definedName name="solver_rel2" localSheetId="2" hidden="1">3</definedName>
    <definedName name="solver_rel2" localSheetId="1" hidden="1">2</definedName>
    <definedName name="solver_rhs1" localSheetId="2" hidden="1">0</definedName>
    <definedName name="solver_rhs1" localSheetId="1" hidden="1">0</definedName>
    <definedName name="solver_rhs2" localSheetId="2" hidden="1">0</definedName>
    <definedName name="solver_rhs2" localSheetId="1" hidden="1">1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0.15</definedName>
    <definedName name="solver_tol" localSheetId="1" hidden="1">0.05</definedName>
    <definedName name="solver_typ" localSheetId="2" hidden="1">2</definedName>
    <definedName name="solver_typ" localSheetId="1" hidden="1">1</definedName>
    <definedName name="solver_val" localSheetId="2" hidden="1">0</definedName>
    <definedName name="solver_val" localSheetId="1" hidden="1">0</definedName>
  </definedNames>
  <calcPr calcId="124519"/>
</workbook>
</file>

<file path=xl/calcChain.xml><?xml version="1.0" encoding="utf-8"?>
<calcChain xmlns="http://schemas.openxmlformats.org/spreadsheetml/2006/main">
  <c r="O8" i="3"/>
  <c r="O7"/>
  <c r="O6"/>
  <c r="O5"/>
  <c r="O4"/>
  <c r="M4"/>
  <c r="M5"/>
  <c r="M6"/>
  <c r="M7"/>
  <c r="M8"/>
  <c r="L8"/>
  <c r="L7"/>
  <c r="L6"/>
  <c r="L5"/>
  <c r="L4"/>
  <c r="L3"/>
  <c r="O3"/>
  <c r="M3"/>
  <c r="B12"/>
  <c r="F13"/>
  <c r="H13"/>
  <c r="F11"/>
  <c r="I13"/>
  <c r="C13"/>
  <c r="I2" i="2"/>
  <c r="D13" i="3"/>
  <c r="G4" i="2"/>
  <c r="H4"/>
  <c r="G5"/>
  <c r="H5"/>
  <c r="G6"/>
  <c r="H6"/>
  <c r="G7"/>
  <c r="H7"/>
  <c r="G2"/>
  <c r="H2"/>
  <c r="G3"/>
  <c r="H3"/>
  <c r="F14" i="3" l="1"/>
  <c r="D14"/>
  <c r="C14"/>
  <c r="H8" i="2"/>
  <c r="B9" s="1"/>
  <c r="G8"/>
  <c r="I6"/>
  <c r="I4"/>
  <c r="I7"/>
  <c r="I5"/>
  <c r="I3"/>
</calcChain>
</file>

<file path=xl/sharedStrings.xml><?xml version="1.0" encoding="utf-8"?>
<sst xmlns="http://schemas.openxmlformats.org/spreadsheetml/2006/main" count="75" uniqueCount="30">
  <si>
    <t>DMU</t>
  </si>
  <si>
    <t>Ograničenja</t>
  </si>
  <si>
    <t>Težine</t>
  </si>
  <si>
    <t>Efikasnost hk</t>
  </si>
  <si>
    <t>Tezinski ulaz</t>
  </si>
  <si>
    <t>Težinski izlaz</t>
  </si>
  <si>
    <t>Efikasnost</t>
  </si>
  <si>
    <t>Množitelj - lamda</t>
  </si>
  <si>
    <t>Zk</t>
  </si>
  <si>
    <t>Lamda*Ulaz</t>
  </si>
  <si>
    <t>Lamda*Izlaz</t>
  </si>
  <si>
    <t>Zk*ulaz</t>
  </si>
  <si>
    <t>Pomocno</t>
  </si>
  <si>
    <t>DMUk</t>
  </si>
  <si>
    <t>Ograničenje</t>
  </si>
  <si>
    <t>Lamda</t>
  </si>
  <si>
    <t>Epsilon</t>
  </si>
  <si>
    <t>Ciljane vrednosti</t>
  </si>
  <si>
    <t>A</t>
  </si>
  <si>
    <t>B</t>
  </si>
  <si>
    <t>C</t>
  </si>
  <si>
    <t>D</t>
  </si>
  <si>
    <t>E</t>
  </si>
  <si>
    <t>F</t>
  </si>
  <si>
    <t>Naziv</t>
  </si>
  <si>
    <t>I1</t>
  </si>
  <si>
    <t>I2</t>
  </si>
  <si>
    <t>O</t>
  </si>
  <si>
    <t>Izrvnavajuce (s)</t>
  </si>
  <si>
    <t>F-ja cilja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</si>
</sst>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2" fillId="4" borderId="0" xfId="0" applyFont="1" applyFill="1" applyAlignment="1">
      <alignment horizontal="left" wrapText="1"/>
    </xf>
    <xf numFmtId="0" fontId="0" fillId="4" borderId="0" xfId="0" applyFill="1"/>
    <xf numFmtId="0" fontId="1" fillId="0" borderId="0" xfId="0" applyFont="1"/>
    <xf numFmtId="0" fontId="0" fillId="2" borderId="0" xfId="0" applyFont="1" applyFill="1"/>
    <xf numFmtId="0" fontId="0" fillId="5" borderId="0" xfId="0" applyFill="1"/>
    <xf numFmtId="0" fontId="3" fillId="0" borderId="0" xfId="0" applyFont="1" applyAlignment="1">
      <alignment horizontal="left"/>
    </xf>
    <xf numFmtId="0" fontId="1" fillId="5" borderId="0" xfId="0" applyFont="1" applyFill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4" fillId="2" borderId="0" xfId="0" applyFont="1" applyFill="1"/>
    <xf numFmtId="0" fontId="4" fillId="6" borderId="0" xfId="0" applyFont="1" applyFill="1"/>
    <xf numFmtId="164" fontId="4" fillId="6" borderId="0" xfId="0" applyNumberFormat="1" applyFont="1" applyFill="1"/>
    <xf numFmtId="0" fontId="3" fillId="4" borderId="0" xfId="0" applyFont="1" applyFill="1" applyAlignment="1">
      <alignment horizontal="left"/>
    </xf>
    <xf numFmtId="0" fontId="1" fillId="4" borderId="0" xfId="0" applyFont="1" applyFill="1"/>
    <xf numFmtId="165" fontId="0" fillId="2" borderId="0" xfId="0" applyNumberFormat="1" applyFont="1" applyFill="1"/>
    <xf numFmtId="165" fontId="0" fillId="5" borderId="0" xfId="0" applyNumberFormat="1" applyFill="1"/>
    <xf numFmtId="165" fontId="0" fillId="3" borderId="0" xfId="0" applyNumberFormat="1" applyFill="1"/>
    <xf numFmtId="0" fontId="0" fillId="7" borderId="0" xfId="0" applyFill="1" applyAlignment="1">
      <alignment horizontal="left"/>
    </xf>
    <xf numFmtId="0" fontId="4" fillId="8" borderId="0" xfId="0" applyFont="1" applyFill="1"/>
    <xf numFmtId="0" fontId="0" fillId="8" borderId="0" xfId="0" applyFill="1"/>
    <xf numFmtId="0" fontId="2" fillId="8" borderId="0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0" fillId="8" borderId="4" xfId="0" applyFill="1" applyBorder="1"/>
    <xf numFmtId="0" fontId="0" fillId="8" borderId="0" xfId="0" applyFill="1" applyBorder="1"/>
    <xf numFmtId="0" fontId="0" fillId="8" borderId="5" xfId="0" applyFill="1" applyBorder="1"/>
    <xf numFmtId="0" fontId="4" fillId="8" borderId="1" xfId="0" applyFont="1" applyFill="1" applyBorder="1"/>
    <xf numFmtId="0" fontId="4" fillId="8" borderId="2" xfId="0" applyFont="1" applyFill="1" applyBorder="1"/>
    <xf numFmtId="0" fontId="0" fillId="8" borderId="2" xfId="0" applyFill="1" applyBorder="1" applyAlignment="1">
      <alignment horizontal="left" wrapText="1"/>
    </xf>
    <xf numFmtId="0" fontId="4" fillId="8" borderId="3" xfId="0" applyFont="1" applyFill="1" applyBorder="1"/>
    <xf numFmtId="164" fontId="0" fillId="8" borderId="0" xfId="0" applyNumberFormat="1" applyFill="1"/>
    <xf numFmtId="164" fontId="1" fillId="8" borderId="0" xfId="0" applyNumberFormat="1" applyFont="1" applyFill="1"/>
    <xf numFmtId="0" fontId="1" fillId="8" borderId="4" xfId="0" applyFont="1" applyFill="1" applyBorder="1"/>
    <xf numFmtId="0" fontId="1" fillId="8" borderId="0" xfId="0" applyFont="1" applyFill="1" applyBorder="1"/>
    <xf numFmtId="0" fontId="1" fillId="8" borderId="5" xfId="0" applyFont="1" applyFill="1" applyBorder="1"/>
    <xf numFmtId="0" fontId="1" fillId="8" borderId="6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"/>
  <sheetViews>
    <sheetView workbookViewId="0">
      <selection activeCell="G20" sqref="G20"/>
    </sheetView>
  </sheetViews>
  <sheetFormatPr defaultRowHeight="15"/>
  <cols>
    <col min="4" max="4" width="11.85546875" bestFit="1" customWidth="1"/>
  </cols>
  <sheetData>
    <row r="1" spans="1:6" s="4" customFormat="1" ht="44.25" customHeight="1">
      <c r="A1" s="14" t="s">
        <v>0</v>
      </c>
      <c r="B1" s="14" t="s">
        <v>24</v>
      </c>
      <c r="C1" s="14" t="s">
        <v>25</v>
      </c>
      <c r="D1" s="14" t="s">
        <v>26</v>
      </c>
      <c r="E1" s="14"/>
      <c r="F1" s="14" t="s">
        <v>27</v>
      </c>
    </row>
    <row r="2" spans="1:6" ht="18">
      <c r="A2" s="1">
        <v>1</v>
      </c>
      <c r="B2" s="14" t="s">
        <v>18</v>
      </c>
      <c r="C2" s="14">
        <v>200</v>
      </c>
      <c r="D2" s="14">
        <v>75</v>
      </c>
      <c r="E2" s="14">
        <v>300</v>
      </c>
      <c r="F2" s="2"/>
    </row>
    <row r="3" spans="1:6" ht="18">
      <c r="A3" s="1">
        <v>2</v>
      </c>
      <c r="B3" s="14" t="s">
        <v>19</v>
      </c>
      <c r="C3" s="14">
        <v>100</v>
      </c>
      <c r="D3" s="14">
        <v>600</v>
      </c>
      <c r="E3" s="14">
        <v>600</v>
      </c>
      <c r="F3" s="2"/>
    </row>
    <row r="4" spans="1:6" ht="18">
      <c r="A4" s="1">
        <v>3</v>
      </c>
      <c r="B4" s="14" t="s">
        <v>20</v>
      </c>
      <c r="C4" s="14">
        <v>200</v>
      </c>
      <c r="D4" s="14">
        <v>350</v>
      </c>
      <c r="E4" s="14">
        <v>700</v>
      </c>
      <c r="F4" s="2"/>
    </row>
    <row r="5" spans="1:6" ht="18">
      <c r="A5" s="3">
        <v>4</v>
      </c>
      <c r="B5" s="14" t="s">
        <v>21</v>
      </c>
      <c r="C5" s="14">
        <v>100</v>
      </c>
      <c r="D5" s="14">
        <v>75</v>
      </c>
      <c r="E5" s="14">
        <v>300</v>
      </c>
      <c r="F5" s="2"/>
    </row>
    <row r="6" spans="1:6" ht="18">
      <c r="A6" s="3">
        <v>5</v>
      </c>
      <c r="B6" s="14" t="s">
        <v>22</v>
      </c>
      <c r="C6" s="14">
        <v>100</v>
      </c>
      <c r="D6" s="14">
        <v>100</v>
      </c>
      <c r="E6" s="14">
        <v>300</v>
      </c>
      <c r="F6" s="2"/>
    </row>
    <row r="7" spans="1:6" ht="18">
      <c r="A7" s="3">
        <v>6</v>
      </c>
      <c r="B7" s="14" t="s">
        <v>23</v>
      </c>
      <c r="C7" s="14">
        <v>120</v>
      </c>
      <c r="D7" s="14">
        <v>200</v>
      </c>
      <c r="E7" s="14">
        <v>600</v>
      </c>
      <c r="F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"/>
  <sheetViews>
    <sheetView workbookViewId="0">
      <selection activeCell="I17" sqref="I17"/>
    </sheetView>
  </sheetViews>
  <sheetFormatPr defaultRowHeight="15"/>
  <cols>
    <col min="1" max="1" width="14" bestFit="1" customWidth="1"/>
    <col min="9" max="9" width="12.7109375" bestFit="1" customWidth="1"/>
    <col min="13" max="13" width="18.85546875" bestFit="1" customWidth="1"/>
  </cols>
  <sheetData>
    <row r="1" spans="1:18" ht="26.25">
      <c r="A1" s="14" t="s">
        <v>0</v>
      </c>
      <c r="B1" s="14" t="s">
        <v>24</v>
      </c>
      <c r="C1" s="14" t="s">
        <v>25</v>
      </c>
      <c r="D1" s="14" t="s">
        <v>26</v>
      </c>
      <c r="E1" s="14"/>
      <c r="F1" s="14" t="s">
        <v>27</v>
      </c>
      <c r="G1" s="7" t="s">
        <v>4</v>
      </c>
      <c r="H1" s="7" t="s">
        <v>5</v>
      </c>
      <c r="I1" s="7" t="s">
        <v>1</v>
      </c>
      <c r="L1" s="18" t="s">
        <v>0</v>
      </c>
      <c r="M1" s="18" t="s">
        <v>6</v>
      </c>
      <c r="N1" s="17" t="s">
        <v>2</v>
      </c>
      <c r="O1" s="17" t="s">
        <v>25</v>
      </c>
      <c r="P1" s="17" t="s">
        <v>26</v>
      </c>
      <c r="Q1" s="17"/>
      <c r="R1" s="17" t="s">
        <v>27</v>
      </c>
    </row>
    <row r="2" spans="1:18" ht="18">
      <c r="A2" s="3">
        <v>1</v>
      </c>
      <c r="B2" s="14" t="s">
        <v>18</v>
      </c>
      <c r="C2" s="14">
        <v>200</v>
      </c>
      <c r="D2" s="14">
        <v>75</v>
      </c>
      <c r="E2" s="2"/>
      <c r="F2" s="14">
        <v>300</v>
      </c>
      <c r="G2" s="8">
        <f t="shared" ref="G2:G7" si="0">+SUMPRODUCT(C2:D2,$C$8:$D$8)</f>
        <v>0.99999999999996425</v>
      </c>
      <c r="H2" s="8">
        <f t="shared" ref="H2:H7" si="1">+SUMPRODUCT(F2:F2,$F$8:$F$8)</f>
        <v>0.99999999999992739</v>
      </c>
      <c r="I2" s="8">
        <f>+H2-G2</f>
        <v>-3.6859404417555197E-14</v>
      </c>
      <c r="L2" s="18">
        <v>1</v>
      </c>
      <c r="M2" s="19">
        <v>1</v>
      </c>
      <c r="N2" s="14"/>
      <c r="O2" s="5">
        <v>7.3147647742513242E-18</v>
      </c>
      <c r="P2" s="5">
        <v>1.333333333333332E-2</v>
      </c>
      <c r="Q2" s="5"/>
      <c r="R2" s="5">
        <v>3.3333333333333305E-3</v>
      </c>
    </row>
    <row r="3" spans="1:18" ht="18">
      <c r="A3" s="3">
        <v>2</v>
      </c>
      <c r="B3" s="14" t="s">
        <v>19</v>
      </c>
      <c r="C3" s="14">
        <v>100</v>
      </c>
      <c r="D3" s="14">
        <v>600</v>
      </c>
      <c r="E3" s="2"/>
      <c r="F3" s="14">
        <v>600</v>
      </c>
      <c r="G3" s="8">
        <f t="shared" si="0"/>
        <v>7.999999999999714</v>
      </c>
      <c r="H3" s="8">
        <f t="shared" si="1"/>
        <v>1.9999999999998548</v>
      </c>
      <c r="I3" s="8">
        <f t="shared" ref="I3:I7" si="2">+H3-G3</f>
        <v>-5.9999999999998597</v>
      </c>
      <c r="L3" s="18">
        <v>2</v>
      </c>
      <c r="M3" s="19">
        <v>1</v>
      </c>
      <c r="N3" s="14"/>
      <c r="O3" s="5">
        <v>7.6923076923182711E-3</v>
      </c>
      <c r="P3" s="5">
        <v>3.846153846109833E-4</v>
      </c>
      <c r="Q3" s="5"/>
      <c r="R3" s="5">
        <v>1.6666666666667262E-3</v>
      </c>
    </row>
    <row r="4" spans="1:18" ht="18">
      <c r="A4" s="3">
        <v>3</v>
      </c>
      <c r="B4" s="14" t="s">
        <v>20</v>
      </c>
      <c r="C4" s="14">
        <v>200</v>
      </c>
      <c r="D4" s="14">
        <v>350</v>
      </c>
      <c r="E4" s="2"/>
      <c r="F4" s="14">
        <v>700</v>
      </c>
      <c r="G4" s="8">
        <f t="shared" si="0"/>
        <v>4.6666666666665</v>
      </c>
      <c r="H4" s="8">
        <f t="shared" si="1"/>
        <v>2.3333333333331638</v>
      </c>
      <c r="I4" s="8">
        <f t="shared" si="2"/>
        <v>-2.3333333333333361</v>
      </c>
      <c r="L4" s="18">
        <v>3</v>
      </c>
      <c r="M4" s="19">
        <v>0.69731800766323415</v>
      </c>
      <c r="N4" s="14"/>
      <c r="O4" s="5">
        <v>4.5977011494252994E-3</v>
      </c>
      <c r="P4" s="5">
        <v>2.2988505747145561E-4</v>
      </c>
      <c r="Q4" s="5"/>
      <c r="R4" s="5">
        <v>9.9616858237604883E-4</v>
      </c>
    </row>
    <row r="5" spans="1:18" ht="18">
      <c r="A5" s="3">
        <v>4</v>
      </c>
      <c r="B5" s="14" t="s">
        <v>21</v>
      </c>
      <c r="C5" s="14">
        <v>100</v>
      </c>
      <c r="D5" s="14">
        <v>75</v>
      </c>
      <c r="E5" s="2"/>
      <c r="F5" s="14">
        <v>300</v>
      </c>
      <c r="G5" s="8">
        <f t="shared" si="0"/>
        <v>0.99999999999996425</v>
      </c>
      <c r="H5" s="8">
        <f t="shared" si="1"/>
        <v>0.99999999999992739</v>
      </c>
      <c r="I5" s="8">
        <f t="shared" si="2"/>
        <v>-3.6859404417555197E-14</v>
      </c>
      <c r="L5" s="18">
        <v>4</v>
      </c>
      <c r="M5" s="19">
        <v>1</v>
      </c>
      <c r="N5" s="14"/>
      <c r="O5" s="5">
        <v>4.5454545454548974E-3</v>
      </c>
      <c r="P5" s="5">
        <v>7.2727272727270533E-3</v>
      </c>
      <c r="Q5" s="5"/>
      <c r="R5" s="5">
        <v>3.333333333333288E-3</v>
      </c>
    </row>
    <row r="6" spans="1:18" ht="18">
      <c r="A6" s="3">
        <v>5</v>
      </c>
      <c r="B6" s="14" t="s">
        <v>22</v>
      </c>
      <c r="C6" s="14">
        <v>100</v>
      </c>
      <c r="D6" s="14">
        <v>100</v>
      </c>
      <c r="E6" s="2"/>
      <c r="F6" s="14">
        <v>300</v>
      </c>
      <c r="G6" s="8">
        <f t="shared" si="0"/>
        <v>1.3333333333332857</v>
      </c>
      <c r="H6" s="8">
        <f t="shared" si="1"/>
        <v>0.99999999999992739</v>
      </c>
      <c r="I6" s="8">
        <f t="shared" si="2"/>
        <v>-0.33333333333335835</v>
      </c>
      <c r="L6" s="18">
        <v>5</v>
      </c>
      <c r="M6" s="19">
        <v>0.84615384615384426</v>
      </c>
      <c r="N6" s="14"/>
      <c r="O6" s="5">
        <v>3.8461538461536712E-3</v>
      </c>
      <c r="P6" s="5">
        <v>6.1538461538463768E-3</v>
      </c>
      <c r="Q6" s="5"/>
      <c r="R6" s="5">
        <v>2.8205128205128142E-3</v>
      </c>
    </row>
    <row r="7" spans="1:18" ht="18">
      <c r="A7" s="3">
        <v>6</v>
      </c>
      <c r="B7" s="14" t="s">
        <v>23</v>
      </c>
      <c r="C7" s="14">
        <v>120</v>
      </c>
      <c r="D7" s="14">
        <v>200</v>
      </c>
      <c r="E7" s="2"/>
      <c r="F7" s="14">
        <v>600</v>
      </c>
      <c r="G7" s="8">
        <f t="shared" si="0"/>
        <v>2.6666666666665715</v>
      </c>
      <c r="H7" s="8">
        <f t="shared" si="1"/>
        <v>1.9999999999998548</v>
      </c>
      <c r="I7" s="8">
        <f t="shared" si="2"/>
        <v>-0.6666666666667167</v>
      </c>
      <c r="L7" s="18">
        <v>6</v>
      </c>
      <c r="M7" s="19">
        <v>1</v>
      </c>
      <c r="N7" s="14"/>
      <c r="O7" s="5">
        <v>7.6923076923071983E-3</v>
      </c>
      <c r="P7" s="5">
        <v>3.8461538461551613E-4</v>
      </c>
      <c r="Q7" s="5"/>
      <c r="R7" s="5">
        <v>1.6666666666666676E-3</v>
      </c>
    </row>
    <row r="8" spans="1:18" ht="15.75">
      <c r="A8" s="15" t="s">
        <v>2</v>
      </c>
      <c r="B8" s="5"/>
      <c r="C8" s="5">
        <v>0</v>
      </c>
      <c r="D8" s="5">
        <v>1.3333333333332857E-2</v>
      </c>
      <c r="E8" s="5"/>
      <c r="F8" s="5">
        <v>3.3333333333330911E-3</v>
      </c>
      <c r="G8" s="9">
        <f>+INDEX(G2:G7,B10,0)</f>
        <v>0.99999999999996425</v>
      </c>
      <c r="H8" s="9">
        <f>+INDEX(H2:H7,B10,0)</f>
        <v>0.99999999999992739</v>
      </c>
    </row>
    <row r="9" spans="1:18" ht="15.75">
      <c r="A9" s="15" t="s">
        <v>3</v>
      </c>
      <c r="B9" s="5">
        <f>+H8</f>
        <v>0.99999999999992739</v>
      </c>
    </row>
    <row r="10" spans="1:18" ht="15.75">
      <c r="A10" s="16" t="s">
        <v>0</v>
      </c>
      <c r="B1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22"/>
  <sheetViews>
    <sheetView tabSelected="1" workbookViewId="0">
      <selection activeCell="A17" sqref="A17"/>
    </sheetView>
  </sheetViews>
  <sheetFormatPr defaultRowHeight="15"/>
  <cols>
    <col min="1" max="1" width="12" bestFit="1" customWidth="1"/>
    <col min="2" max="2" width="13.7109375" bestFit="1" customWidth="1"/>
    <col min="3" max="3" width="16.42578125" bestFit="1" customWidth="1"/>
    <col min="4" max="4" width="14.42578125" bestFit="1" customWidth="1"/>
    <col min="5" max="5" width="31.28515625" bestFit="1" customWidth="1"/>
    <col min="6" max="6" width="14.42578125" bestFit="1" customWidth="1"/>
    <col min="10" max="10" width="14" bestFit="1" customWidth="1"/>
  </cols>
  <sheetData>
    <row r="1" spans="1:23" ht="18">
      <c r="L1" s="29" t="s">
        <v>17</v>
      </c>
      <c r="M1" s="30"/>
      <c r="N1" s="30"/>
      <c r="O1" s="31"/>
    </row>
    <row r="2" spans="1:23" ht="26.25">
      <c r="A2" s="14" t="s">
        <v>0</v>
      </c>
      <c r="B2" s="14" t="s">
        <v>24</v>
      </c>
      <c r="C2" s="14" t="s">
        <v>25</v>
      </c>
      <c r="D2" s="14" t="s">
        <v>26</v>
      </c>
      <c r="E2" s="14"/>
      <c r="F2" s="14" t="s">
        <v>27</v>
      </c>
      <c r="G2" s="7" t="s">
        <v>7</v>
      </c>
      <c r="I2" s="26" t="s">
        <v>0</v>
      </c>
      <c r="J2" s="26" t="s">
        <v>6</v>
      </c>
      <c r="K2" s="26"/>
      <c r="L2" s="35" t="s">
        <v>25</v>
      </c>
      <c r="M2" s="36" t="s">
        <v>26</v>
      </c>
      <c r="N2" s="37"/>
      <c r="O2" s="38" t="s">
        <v>27</v>
      </c>
      <c r="Q2" s="21" t="s">
        <v>15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</row>
    <row r="3" spans="1:23" ht="18">
      <c r="A3" s="3">
        <v>1</v>
      </c>
      <c r="B3" s="14" t="s">
        <v>18</v>
      </c>
      <c r="C3" s="14">
        <v>200</v>
      </c>
      <c r="D3" s="14">
        <v>75</v>
      </c>
      <c r="E3" s="2"/>
      <c r="F3" s="14">
        <v>300</v>
      </c>
      <c r="G3" s="8">
        <v>0</v>
      </c>
      <c r="I3" s="28">
        <v>1</v>
      </c>
      <c r="J3" s="40">
        <v>0.9999000000000009</v>
      </c>
      <c r="K3" s="27"/>
      <c r="L3" s="41">
        <f>+SUMPRODUCT($R$3:$R$8,C$3:C$8)</f>
        <v>100.00000000028793</v>
      </c>
      <c r="M3" s="42">
        <f>+SUMPRODUCT($R$3:$R$8,D3:D8)</f>
        <v>75.000000000215948</v>
      </c>
      <c r="N3" s="42"/>
      <c r="O3" s="43">
        <f>+SUMPRODUCT($R$3:$R$8,F3:F8)</f>
        <v>300.00000000086379</v>
      </c>
      <c r="Q3" s="12" t="s">
        <v>18</v>
      </c>
      <c r="R3" s="12">
        <v>0</v>
      </c>
      <c r="S3" s="12">
        <v>0</v>
      </c>
      <c r="T3">
        <v>0</v>
      </c>
      <c r="U3">
        <v>0</v>
      </c>
      <c r="V3">
        <v>0</v>
      </c>
      <c r="W3">
        <v>0</v>
      </c>
    </row>
    <row r="4" spans="1:23" ht="18">
      <c r="A4" s="3">
        <v>2</v>
      </c>
      <c r="B4" s="14" t="s">
        <v>19</v>
      </c>
      <c r="C4" s="14">
        <v>100</v>
      </c>
      <c r="D4" s="14">
        <v>600</v>
      </c>
      <c r="E4" s="2"/>
      <c r="F4" s="14">
        <v>600</v>
      </c>
      <c r="G4" s="8">
        <v>0</v>
      </c>
      <c r="I4" s="28">
        <v>2</v>
      </c>
      <c r="J4" s="40">
        <v>1</v>
      </c>
      <c r="K4" s="27"/>
      <c r="L4" s="41">
        <f>+SUMPRODUCT($S$3:$S$8,C3:C8)</f>
        <v>100</v>
      </c>
      <c r="M4" s="42">
        <f>+SUMPRODUCT($S$3:$S$8,D3:D8)</f>
        <v>600</v>
      </c>
      <c r="N4" s="42"/>
      <c r="O4" s="43">
        <f>+SUMPRODUCT($S$3:$S$8,F3:F8)</f>
        <v>600</v>
      </c>
      <c r="Q4" s="12" t="s">
        <v>19</v>
      </c>
      <c r="R4" s="12">
        <v>0</v>
      </c>
      <c r="S4" s="2">
        <v>1</v>
      </c>
      <c r="T4">
        <v>2.6819923383579414E-2</v>
      </c>
      <c r="U4">
        <v>0</v>
      </c>
      <c r="V4">
        <v>0</v>
      </c>
      <c r="W4">
        <v>0</v>
      </c>
    </row>
    <row r="5" spans="1:23" ht="18">
      <c r="A5" s="3">
        <v>3</v>
      </c>
      <c r="B5" s="14" t="s">
        <v>20</v>
      </c>
      <c r="C5" s="14">
        <v>200</v>
      </c>
      <c r="D5" s="14">
        <v>350</v>
      </c>
      <c r="E5" s="2"/>
      <c r="F5" s="14">
        <v>700</v>
      </c>
      <c r="G5" s="8">
        <v>0</v>
      </c>
      <c r="I5" s="28">
        <v>3</v>
      </c>
      <c r="J5" s="39">
        <v>0.69731800766278806</v>
      </c>
      <c r="K5" s="27"/>
      <c r="L5" s="32">
        <f>+SUMPRODUCT($T$3:$T$8,C$3:C$8)</f>
        <v>139.46360153309053</v>
      </c>
      <c r="M5" s="33">
        <f>+SUMPRODUCT($T$3:$T$8,D$3:D$8)</f>
        <v>244.06130268803531</v>
      </c>
      <c r="N5" s="33"/>
      <c r="O5" s="34">
        <f>+SUMPRODUCT($T$3:$T$8,F$3:F$8)</f>
        <v>700.00000000381067</v>
      </c>
      <c r="Q5" s="12" t="s">
        <v>20</v>
      </c>
      <c r="R5" s="12">
        <v>0</v>
      </c>
      <c r="S5" s="2">
        <v>0</v>
      </c>
      <c r="T5">
        <v>0</v>
      </c>
      <c r="U5">
        <v>0</v>
      </c>
      <c r="V5">
        <v>0</v>
      </c>
      <c r="W5">
        <v>0</v>
      </c>
    </row>
    <row r="6" spans="1:23" ht="18">
      <c r="A6" s="3">
        <v>4</v>
      </c>
      <c r="B6" s="14" t="s">
        <v>21</v>
      </c>
      <c r="C6" s="14">
        <v>100</v>
      </c>
      <c r="D6" s="14">
        <v>75</v>
      </c>
      <c r="E6" s="2"/>
      <c r="F6" s="14">
        <v>300</v>
      </c>
      <c r="G6" s="8">
        <v>8.9098728395242688E-12</v>
      </c>
      <c r="I6" s="28">
        <v>4</v>
      </c>
      <c r="J6" s="40">
        <v>1</v>
      </c>
      <c r="K6" s="27"/>
      <c r="L6" s="41">
        <f>+SUMPRODUCT($U$3:$U$8,C$3:C$8)</f>
        <v>100</v>
      </c>
      <c r="M6" s="42">
        <f>+SUMPRODUCT($U$3:$U$8,D$3:D$8)</f>
        <v>75</v>
      </c>
      <c r="N6" s="42"/>
      <c r="O6" s="43">
        <f>+SUMPRODUCT($U$3:$U$8,F$3:F$8)</f>
        <v>300</v>
      </c>
      <c r="Q6" s="12" t="s">
        <v>21</v>
      </c>
      <c r="R6" s="12">
        <v>1.0000000000028793</v>
      </c>
      <c r="S6" s="12">
        <v>0</v>
      </c>
      <c r="T6">
        <v>0</v>
      </c>
      <c r="U6">
        <v>1</v>
      </c>
      <c r="V6">
        <v>0.61538461538310774</v>
      </c>
      <c r="W6">
        <v>0</v>
      </c>
    </row>
    <row r="7" spans="1:23" ht="18">
      <c r="A7" s="3">
        <v>5</v>
      </c>
      <c r="B7" s="14" t="s">
        <v>22</v>
      </c>
      <c r="C7" s="14">
        <v>100</v>
      </c>
      <c r="D7" s="14">
        <v>100</v>
      </c>
      <c r="E7" s="2"/>
      <c r="F7" s="14">
        <v>300</v>
      </c>
      <c r="G7" s="8">
        <v>0</v>
      </c>
      <c r="I7" s="28">
        <v>5</v>
      </c>
      <c r="J7" s="39">
        <v>0.84615384615166311</v>
      </c>
      <c r="K7" s="27"/>
      <c r="L7" s="32">
        <f>+SUMPRODUCT($V$3:$V$8,C$3:C$8)</f>
        <v>84.615384615224571</v>
      </c>
      <c r="M7" s="33">
        <f>+SUMPRODUCT($V$3:$V$8,D$3:D$8)</f>
        <v>84.615384615256062</v>
      </c>
      <c r="N7" s="33"/>
      <c r="O7" s="34">
        <f>+SUMPRODUCT($V$3:$V$8,F$3:F$8)</f>
        <v>299.99999999950126</v>
      </c>
      <c r="Q7" s="12" t="s">
        <v>22</v>
      </c>
      <c r="R7" s="12">
        <v>0</v>
      </c>
      <c r="S7" s="12">
        <v>0</v>
      </c>
      <c r="T7">
        <v>0</v>
      </c>
      <c r="U7">
        <v>0</v>
      </c>
      <c r="V7">
        <v>0</v>
      </c>
      <c r="W7">
        <v>0</v>
      </c>
    </row>
    <row r="8" spans="1:23" ht="18">
      <c r="A8" s="3">
        <v>6</v>
      </c>
      <c r="B8" s="14" t="s">
        <v>23</v>
      </c>
      <c r="C8" s="14">
        <v>120</v>
      </c>
      <c r="D8" s="14">
        <v>200</v>
      </c>
      <c r="E8" s="2"/>
      <c r="F8" s="14">
        <v>600</v>
      </c>
      <c r="G8" s="8">
        <v>0.99999999999529177</v>
      </c>
      <c r="I8" s="28">
        <v>6</v>
      </c>
      <c r="J8" s="40">
        <v>1</v>
      </c>
      <c r="K8" s="27"/>
      <c r="L8" s="44">
        <f>+SUMPRODUCT($Z$3:$Z$8,C$3:C$8)</f>
        <v>0</v>
      </c>
      <c r="M8" s="45">
        <f>+SUMPRODUCT($Z$3:$Z$8,D$3:D$8)</f>
        <v>0</v>
      </c>
      <c r="N8" s="45"/>
      <c r="O8" s="46">
        <f>+SUMPRODUCT($Z$3:$Z$8,F$3:F$8)</f>
        <v>0</v>
      </c>
      <c r="Q8" s="12" t="s">
        <v>23</v>
      </c>
      <c r="R8" s="12">
        <v>0</v>
      </c>
      <c r="S8" s="12">
        <v>0</v>
      </c>
      <c r="T8">
        <v>1.1398467432894384</v>
      </c>
      <c r="U8">
        <v>0</v>
      </c>
      <c r="V8">
        <v>0.19230769230761494</v>
      </c>
      <c r="W8">
        <v>1</v>
      </c>
    </row>
    <row r="9" spans="1:23" ht="18">
      <c r="A9" s="3"/>
      <c r="B9" s="14"/>
      <c r="C9" s="14"/>
      <c r="D9" s="14"/>
      <c r="E9" s="2"/>
      <c r="F9" s="14"/>
      <c r="I9" s="3"/>
      <c r="Q9" s="8"/>
      <c r="R9" s="8"/>
      <c r="S9" s="8"/>
      <c r="T9" s="8"/>
      <c r="U9" s="8"/>
      <c r="V9" s="20"/>
      <c r="W9" s="20"/>
    </row>
    <row r="10" spans="1:23">
      <c r="A10" s="5" t="s">
        <v>28</v>
      </c>
      <c r="B10" s="10"/>
      <c r="C10" s="22">
        <v>0</v>
      </c>
      <c r="D10" s="22">
        <v>0</v>
      </c>
      <c r="E10" s="2"/>
      <c r="F10" s="22">
        <v>0</v>
      </c>
    </row>
    <row r="11" spans="1:23">
      <c r="A11" s="5" t="s">
        <v>8</v>
      </c>
      <c r="B11" s="5">
        <v>0.99999999999893152</v>
      </c>
      <c r="E11" t="s">
        <v>12</v>
      </c>
      <c r="F11">
        <f>+INDEX(F3:F8,$B$15,0)</f>
        <v>600</v>
      </c>
    </row>
    <row r="12" spans="1:23">
      <c r="A12" s="47" t="s">
        <v>29</v>
      </c>
      <c r="B12" s="24">
        <f>+B11-SUM(C10:F10)*F12</f>
        <v>0.99999999999893152</v>
      </c>
      <c r="E12" s="25" t="s">
        <v>16</v>
      </c>
      <c r="F12" s="25">
        <v>9.9999999999999995E-7</v>
      </c>
      <c r="R12" s="12"/>
      <c r="S12" s="12"/>
      <c r="T12" s="12"/>
    </row>
    <row r="13" spans="1:23">
      <c r="A13" s="13" t="s">
        <v>9</v>
      </c>
      <c r="B13" s="11"/>
      <c r="C13" s="11">
        <f>+SUMPRODUCT(C3:C8,$G$3:$G$8)</f>
        <v>120.000000000326</v>
      </c>
      <c r="D13" s="11">
        <f>+SUMPRODUCT(D3:D8,$G$3:$G$8)</f>
        <v>199.99999999972661</v>
      </c>
      <c r="E13" s="13" t="s">
        <v>10</v>
      </c>
      <c r="F13" s="11">
        <f>+SUMPRODUCT(F3:F8,$G$3:$G$8)</f>
        <v>599.99999999984811</v>
      </c>
      <c r="G13" s="11" t="s">
        <v>11</v>
      </c>
      <c r="H13" s="11">
        <f>+INDEX(C3:C8,B15,0)*$B$11</f>
        <v>119.99999999987179</v>
      </c>
      <c r="I13" s="11">
        <f>+INDEX(D3:D8,B15,0)*$B$11</f>
        <v>199.9999999997863</v>
      </c>
      <c r="L13" s="12"/>
      <c r="M13" s="12"/>
      <c r="N13" s="12"/>
    </row>
    <row r="14" spans="1:23">
      <c r="A14" s="13" t="s">
        <v>14</v>
      </c>
      <c r="B14" s="11"/>
      <c r="C14" s="23">
        <f>+H13-C13-C10</f>
        <v>-4.5420733840728644E-10</v>
      </c>
      <c r="D14" s="23">
        <f>+I13-D13-D10</f>
        <v>5.9685589803848416E-11</v>
      </c>
      <c r="E14" s="11"/>
      <c r="F14" s="23">
        <f>+F13-F11-F10</f>
        <v>-1.5188561519607902E-10</v>
      </c>
      <c r="G14" s="6"/>
      <c r="H14" s="6"/>
      <c r="I14" s="6"/>
      <c r="P14" s="12"/>
      <c r="Q14" s="12"/>
      <c r="R14" s="12"/>
      <c r="S14" s="12"/>
    </row>
    <row r="15" spans="1:23">
      <c r="A15" t="s">
        <v>13</v>
      </c>
      <c r="B15">
        <v>6</v>
      </c>
      <c r="Q15" s="12"/>
      <c r="R15" s="12"/>
      <c r="S15" s="12"/>
      <c r="T15" s="12"/>
    </row>
    <row r="16" spans="1:23">
      <c r="Q16" s="12"/>
      <c r="R16" s="12"/>
      <c r="S16" s="12"/>
      <c r="T16" s="12"/>
    </row>
    <row r="17" spans="17:20">
      <c r="Q17" s="12"/>
      <c r="R17" s="12"/>
      <c r="S17" s="12"/>
      <c r="T17" s="12"/>
    </row>
    <row r="18" spans="17:20">
      <c r="Q18" s="12"/>
      <c r="R18" s="12"/>
      <c r="S18" s="12"/>
      <c r="T18" s="12"/>
    </row>
    <row r="19" spans="17:20">
      <c r="Q19" s="12"/>
      <c r="R19" s="12"/>
      <c r="S19" s="12"/>
      <c r="T19" s="12"/>
    </row>
    <row r="20" spans="17:20">
      <c r="Q20" s="12"/>
      <c r="R20" s="12"/>
      <c r="S20" s="12"/>
      <c r="T20" s="12"/>
    </row>
    <row r="21" spans="17:20">
      <c r="Q21" s="12"/>
      <c r="R21" s="12"/>
      <c r="S21" s="12"/>
      <c r="T21" s="12"/>
    </row>
    <row r="22" spans="17:20">
      <c r="Q22" s="12"/>
      <c r="R22" s="12"/>
      <c r="S22" s="12"/>
      <c r="T22" s="12"/>
    </row>
  </sheetData>
  <mergeCells count="1"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CRS I</vt:lpstr>
      <vt:lpstr>CRS Dual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Goca</dc:creator>
  <cp:lastModifiedBy>Gordana Savic</cp:lastModifiedBy>
  <dcterms:created xsi:type="dcterms:W3CDTF">2016-02-03T15:41:53Z</dcterms:created>
  <dcterms:modified xsi:type="dcterms:W3CDTF">2016-04-07T06:39:46Z</dcterms:modified>
</cp:coreProperties>
</file>